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<sst xmlns="http://schemas.openxmlformats.org/spreadsheetml/2006/main" count="50" uniqueCount="44">
  <si>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</si>
  <si>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</si>
  <si>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</si>
  <si>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</si>
  <si>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</si>
  <si>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</si>
  <si>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</si>
  <si>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</si>
  <si>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</si>
  <si>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</si>
  <si>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</si>
  <si>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</si>
  <si>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</si>
  <si>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</si>
  <si>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</si>
  <si>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</si>
  <si>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</si>
  <si>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</si>
  <si>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</si>
  <si>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</si>
  <si>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</si>
  <si>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</si>
  <si>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</si>
  <si>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</si>
  <si>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</si>
  <si>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</si>
  <si>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</si>
  <si>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</si>
  <si>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</si>
  <si>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</si>
  <si>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</si>
  <si>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</si>
  <si>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</si>
  <si>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</si>
  <si>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</si>
  <si>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</si>
  <si>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</si>
  <si>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</si>
  <si>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</si>
  <si>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NUNTHORPE PARISH COUNCIL</t>
  </si>
  <si>
    <t>2020/21</t>
  </si>
  <si>
    <t xml:space="preserve">purchase of xmas lights at cost of £825 </t>
  </si>
  <si>
    <t>Pandemic year, no donations, less spending</t>
  </si>
  <si>
    <t>lower VAT reclaim due to lower spending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</si>
</sst>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48" fillId="40" borderId="0" xfId="0" applyFont="1" applyFill="1" applyBorder="1" applyAlignment="1">
      <alignment horizontal="left" vertical="center"/>
    </xf>
    <xf numFmtId="0" fontId="48" fillId="40" borderId="0" xfId="0" applyFont="1" applyFill="1" applyAlignment="1">
      <alignment/>
    </xf>
    <xf numFmtId="0" fontId="50" fillId="40" borderId="0" xfId="0" applyFont="1" applyFill="1" applyAlignment="1">
      <alignment horizontal="center"/>
    </xf>
    <xf numFmtId="3" fontId="4" fillId="40" borderId="0" xfId="0" applyNumberFormat="1" applyFont="1" applyFill="1" applyBorder="1" applyAlignment="1" applyProtection="1">
      <alignment horizontal="center"/>
      <protection locked="0"/>
    </xf>
    <xf numFmtId="3" fontId="48" fillId="40" borderId="0" xfId="0" applyNumberFormat="1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7">
      <selection activeCell="N19" sqref="N1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3.28125" style="3" customWidth="1"/>
    <col min="5" max="5" width="9.140625" style="3" customWidth="1"/>
    <col min="6" max="6" width="4.140625" style="45" customWidth="1"/>
    <col min="7" max="7" width="9.140625" style="3" customWidth="1"/>
    <col min="8" max="8" width="10.140625" style="3" customWidth="1"/>
    <col min="9" max="9" width="9.57421875" style="3" customWidth="1"/>
    <col min="10" max="12" width="9.140625" style="3" hidden="1" customWidth="1"/>
    <col min="13" max="13" width="13.28125" style="3" customWidth="1"/>
    <col min="14" max="14" width="63.140625" style="12" customWidth="1"/>
    <col min="15" max="15" width="39.421875" style="3" customWidth="1"/>
    <col min="16" max="23" width="9.140625" style="17" customWidth="1"/>
    <col min="24" max="16384" width="9.140625" style="3" customWidth="1"/>
  </cols>
  <sheetData>
    <row r="1" spans="1:13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9"/>
    </row>
    <row r="2" spans="1:14" ht="15.75">
      <c r="A2" s="29" t="s">
        <v>17</v>
      </c>
      <c r="B2" s="24"/>
      <c r="C2" s="36" t="s">
        <v>39</v>
      </c>
      <c r="D2" s="24"/>
      <c r="E2" s="24"/>
      <c r="F2" s="44"/>
      <c r="G2" s="41"/>
      <c r="H2" s="24"/>
      <c r="I2" s="24"/>
      <c r="J2" s="24"/>
      <c r="K2" s="24"/>
      <c r="L2" s="24"/>
      <c r="M2" s="9"/>
      <c r="N2" s="25"/>
    </row>
    <row r="3" spans="1:13" ht="14.25" customHeight="1">
      <c r="A3" s="29" t="s">
        <v>18</v>
      </c>
      <c r="C3" s="35"/>
      <c r="M3" s="9"/>
    </row>
    <row r="4" ht="14.25">
      <c r="A4" s="1" t="s">
        <v>37</v>
      </c>
    </row>
    <row r="5" spans="1:14" ht="83.25" customHeight="1">
      <c r="A5" s="56" t="s">
        <v>35</v>
      </c>
      <c r="B5" s="57"/>
      <c r="C5" s="57"/>
      <c r="D5" s="57"/>
      <c r="E5" s="57"/>
      <c r="F5" s="57"/>
      <c r="G5" s="57"/>
      <c r="H5" s="57"/>
      <c r="I5" s="57"/>
      <c r="N5" s="25"/>
    </row>
    <row r="6" spans="4:15" ht="45">
      <c r="D6" s="27"/>
      <c r="E6" s="37" t="s">
        <v>38</v>
      </c>
      <c r="F6" s="46"/>
      <c r="G6" s="37" t="s">
        <v>40</v>
      </c>
      <c r="H6" s="37" t="s">
        <v>0</v>
      </c>
      <c r="I6" s="37" t="s">
        <v>0</v>
      </c>
      <c r="J6" s="37"/>
      <c r="K6" s="37"/>
      <c r="L6" s="37"/>
      <c r="M6" s="38" t="s">
        <v>15</v>
      </c>
      <c r="N6" s="10" t="s">
        <v>10</v>
      </c>
      <c r="O6" s="39" t="s">
        <v>34</v>
      </c>
    </row>
    <row r="7" spans="4:15" ht="15">
      <c r="D7" s="27"/>
      <c r="E7" s="37" t="s">
        <v>1</v>
      </c>
      <c r="F7" s="46"/>
      <c r="G7" s="37"/>
      <c r="H7" s="37" t="s">
        <v>1</v>
      </c>
      <c r="I7" s="37" t="s">
        <v>14</v>
      </c>
      <c r="J7" s="37"/>
      <c r="K7" s="37"/>
      <c r="L7" s="27"/>
      <c r="M7" s="27"/>
      <c r="O7" s="23"/>
    </row>
    <row r="8" spans="4:15" ht="15.75" customHeight="1" thickBot="1">
      <c r="D8" s="4"/>
      <c r="O8" s="23"/>
    </row>
    <row r="9" spans="1:15" ht="44.25" customHeight="1" thickBot="1">
      <c r="A9" s="52" t="s">
        <v>2</v>
      </c>
      <c r="B9" s="52"/>
      <c r="C9" s="52"/>
      <c r="E9" s="8">
        <v>9139</v>
      </c>
      <c r="F9" s="47"/>
      <c r="G9" s="42">
        <v>8854</v>
      </c>
      <c r="H9" s="5"/>
      <c r="N9" s="10"/>
      <c r="O9" s="13"/>
    </row>
    <row r="10" spans="5:15" ht="15.75" customHeight="1" thickBot="1">
      <c r="E10" s="5"/>
      <c r="F10" s="48"/>
      <c r="G10" s="5"/>
      <c r="O10" s="23"/>
    </row>
    <row r="11" spans="1:15" ht="31.5" customHeight="1" thickBot="1">
      <c r="A11" s="53" t="s">
        <v>20</v>
      </c>
      <c r="B11" s="54"/>
      <c r="C11" s="55"/>
      <c r="E11" s="8">
        <v>9000</v>
      </c>
      <c r="F11" s="47"/>
      <c r="G11" s="42">
        <v>9444</v>
      </c>
      <c r="H11" s="5">
        <f>G11-E11</f>
        <v>444</v>
      </c>
      <c r="I11" s="6">
        <f>IF((E11&gt;G11),(E11-G11)/E11,IF(E11&lt;G11,-(E11-G11)/E11,IF(E11=G11,0)))</f>
        <v>0.04933333333333333</v>
      </c>
      <c r="J11" s="3">
        <f>IF(E11-G11&lt;200,0,IF(E11-G11&gt;200,1,IF(E11-G11=200,1)))</f>
        <v>0</v>
      </c>
      <c r="K11" s="3">
        <f>IF(G11-E11&lt;200,0,IF(G11-E11&gt;200,1,IF(G11-E11=200,1)))</f>
        <v>1</v>
      </c>
      <c r="L11" s="4">
        <f>IF(I11&lt;0.15,0,IF(I11&gt;0.15,1,IF(I11=0.15,1)))</f>
        <v>0</v>
      </c>
      <c r="M11" s="4" t="str">
        <f>IF(I11&lt;15%,"NO","YES")</f>
        <v>NO</v>
      </c>
      <c r="N11" s="10"/>
      <c r="O11" s="13"/>
    </row>
    <row r="12" spans="5:15" ht="15.75" customHeight="1" thickBot="1">
      <c r="E12" s="5"/>
      <c r="F12" s="48"/>
      <c r="G12" s="5"/>
      <c r="H12" s="5"/>
      <c r="I12" s="6"/>
      <c r="L12" s="4"/>
      <c r="M12" s="4"/>
      <c r="O12" s="23"/>
    </row>
    <row r="13" spans="1:15" ht="19.5" customHeight="1" thickBot="1">
      <c r="A13" s="51" t="s">
        <v>3</v>
      </c>
      <c r="B13" s="51"/>
      <c r="C13" s="51"/>
      <c r="E13" s="8">
        <v>1353</v>
      </c>
      <c r="F13" s="47"/>
      <c r="G13" s="42">
        <v>1045</v>
      </c>
      <c r="H13" s="5">
        <f>G13-E13</f>
        <v>-308</v>
      </c>
      <c r="I13" s="6">
        <f>IF((E13&gt;G13),(E13-G13)/E13,IF(E13&lt;G13,-(E13-G13)/E13,IF(E13=G13,0)))</f>
        <v>0.22764227642276422</v>
      </c>
      <c r="J13" s="3">
        <f>IF(E13-G13&lt;200,0,IF(E13-G13&gt;200,1,IF(E13-G13=200,1)))</f>
        <v>1</v>
      </c>
      <c r="K13" s="3">
        <f>IF(G13-E13&lt;200,0,IF(G13-E13&gt;200,1,IF(G13-E13=200,1)))</f>
        <v>0</v>
      </c>
      <c r="L13" s="4">
        <f>IF(I13&lt;0.15,0,IF(I13&gt;0.15,1,IF(I13=0.15,1)))</f>
        <v>1</v>
      </c>
      <c r="M13" s="4" t="str">
        <f>IF(I13&lt;15%,"NO","YES")</f>
        <v>YES</v>
      </c>
      <c r="N13" s="10" t="s">
        <v>43</v>
      </c>
      <c r="O13" s="13"/>
    </row>
    <row r="14" spans="5:15" ht="15.75" customHeight="1" thickBot="1">
      <c r="E14" s="5"/>
      <c r="F14" s="48"/>
      <c r="G14" s="5"/>
      <c r="H14" s="5"/>
      <c r="I14" s="6"/>
      <c r="L14" s="4"/>
      <c r="M14" s="4"/>
      <c r="O14" s="23"/>
    </row>
    <row r="15" spans="1:15" ht="19.5" customHeight="1" thickBot="1">
      <c r="A15" s="51" t="s">
        <v>4</v>
      </c>
      <c r="B15" s="51"/>
      <c r="C15" s="51"/>
      <c r="E15" s="8">
        <v>3775</v>
      </c>
      <c r="F15" s="47"/>
      <c r="G15" s="42">
        <v>3938</v>
      </c>
      <c r="H15" s="5">
        <f>G15-E15</f>
        <v>163</v>
      </c>
      <c r="I15" s="6">
        <f>IF((E15&gt;G15),(E15-G15)/E15,IF(E15&lt;G15,-(E15-G15)/E15,IF(E15=G15,0)))</f>
        <v>0.043178807947019865</v>
      </c>
      <c r="J15" s="3">
        <f>IF(E15-G15&lt;200,0,IF(E15-G15&gt;200,1,IF(E15-G15=200,1)))</f>
        <v>0</v>
      </c>
      <c r="K15" s="3">
        <f>IF(G15-E15&lt;200,0,IF(G15-E15&gt;200,1,IF(G15-E15=200,1)))</f>
        <v>0</v>
      </c>
      <c r="L15" s="4">
        <f>IF(I15&lt;0.15,0,IF(I15&gt;0.15,1,IF(I15=0.15,1)))</f>
        <v>0</v>
      </c>
      <c r="M15" s="4" t="str">
        <f>IF(I15&lt;15%,"NO","YES")</f>
        <v>NO</v>
      </c>
      <c r="N15" s="10" t="str">
        <f>IF((M15="YES")*AND(J15+K15&lt;1),"Explanation not required, difference less than £200"," ")</f>
        <v> </v>
      </c>
      <c r="O15" s="13"/>
    </row>
    <row r="16" spans="5:15" ht="15.75" customHeight="1" thickBot="1">
      <c r="E16" s="5"/>
      <c r="F16" s="48"/>
      <c r="G16" s="5"/>
      <c r="H16" s="5"/>
      <c r="I16" s="6"/>
      <c r="L16" s="4"/>
      <c r="M16" s="4"/>
      <c r="O16" s="23"/>
    </row>
    <row r="17" spans="1:15" ht="19.5" customHeight="1" thickBot="1">
      <c r="A17" s="51" t="s">
        <v>7</v>
      </c>
      <c r="B17" s="51"/>
      <c r="C17" s="51"/>
      <c r="E17" s="8">
        <v>0</v>
      </c>
      <c r="F17" s="47"/>
      <c r="G17" s="42">
        <v>0</v>
      </c>
      <c r="H17" s="5">
        <f>G17-E17</f>
        <v>0</v>
      </c>
      <c r="I17" s="6">
        <f>IF((E17&gt;G17),(E17-G17)/E17,IF(E17&lt;G17,-(E17-G17)/E17,IF(E17=G17,0)))</f>
        <v>0</v>
      </c>
      <c r="J17" s="3">
        <f>IF(E17-G17&lt;200,0,IF(E17-G17&gt;200,1,IF(E17-G17=200,1)))</f>
        <v>0</v>
      </c>
      <c r="K17" s="3">
        <f>IF(G17-E17&lt;200,0,IF(G17-E17&gt;200,1,IF(G17-E17=200,1)))</f>
        <v>0</v>
      </c>
      <c r="L17" s="4">
        <f>IF(I17&lt;0.15,0,IF(I17&gt;0.15,1,IF(I17=0.15,1)))</f>
        <v>0</v>
      </c>
      <c r="M17" s="4" t="str">
        <f>IF(I17&lt;15%,"NO","YES")</f>
        <v>NO</v>
      </c>
      <c r="N17" s="10" t="str">
        <f>IF((M17="YES")*AND(J17+K17&lt;1),"Explanation not required, difference less than £200"," ")</f>
        <v> </v>
      </c>
      <c r="O17" s="13"/>
    </row>
    <row r="18" spans="5:15" ht="15.75" customHeight="1" thickBot="1">
      <c r="E18" s="5"/>
      <c r="F18" s="48"/>
      <c r="G18" s="5"/>
      <c r="H18" s="5"/>
      <c r="I18" s="6"/>
      <c r="L18" s="4"/>
      <c r="M18" s="4"/>
      <c r="O18" s="23"/>
    </row>
    <row r="19" spans="1:15" ht="36.75" customHeight="1" thickBot="1">
      <c r="A19" s="51" t="s">
        <v>21</v>
      </c>
      <c r="B19" s="51"/>
      <c r="C19" s="51"/>
      <c r="E19" s="8">
        <v>6863</v>
      </c>
      <c r="F19" s="47"/>
      <c r="G19" s="42">
        <v>4238</v>
      </c>
      <c r="H19" s="5">
        <f>G19-E19</f>
        <v>-2625</v>
      </c>
      <c r="I19" s="6">
        <f>IF((E19&gt;G19),(E19-G19)/E19,IF(E19&lt;G19,-(E19-G19)/E19,IF(E19=G19,0)))</f>
        <v>0.38248579338481714</v>
      </c>
      <c r="J19" s="3">
        <f>IF(E19-G19&lt;200,0,IF(E19-G19&gt;200,1,IF(E19-G19=200,1)))</f>
        <v>1</v>
      </c>
      <c r="K19" s="3">
        <f>IF(G19-E19&lt;200,0,IF(G19-E19&gt;200,1,IF(G19-E19=200,1)))</f>
        <v>0</v>
      </c>
      <c r="L19" s="4">
        <f>IF(I19&lt;0.15,0,IF(I19&gt;0.15,1,IF(I19=0.15,1)))</f>
        <v>1</v>
      </c>
      <c r="M19" s="4" t="str">
        <f>IF(I19&lt;15%,"NO","YES")</f>
        <v>YES</v>
      </c>
      <c r="N19" s="10" t="s">
        <v>42</v>
      </c>
      <c r="O19" s="13"/>
    </row>
    <row r="20" spans="5:15" ht="15.75" customHeight="1" thickBot="1">
      <c r="E20" s="5"/>
      <c r="F20" s="48"/>
      <c r="G20" s="5"/>
      <c r="H20" s="5"/>
      <c r="I20" s="6"/>
      <c r="L20" s="4"/>
      <c r="M20" s="4"/>
      <c r="O20" s="23"/>
    </row>
    <row r="21" spans="1:15" ht="19.5" customHeight="1" thickBot="1">
      <c r="A21" s="7" t="s">
        <v>5</v>
      </c>
      <c r="E21" s="2">
        <f>E9+E11+E13-E15-E17-E19</f>
        <v>8854</v>
      </c>
      <c r="F21" s="47"/>
      <c r="G21" s="43">
        <v>11166</v>
      </c>
      <c r="H21" s="5"/>
      <c r="I21" s="6"/>
      <c r="L21" s="4"/>
      <c r="M21" s="4"/>
      <c r="N21" s="14" t="s">
        <v>12</v>
      </c>
      <c r="O21" s="23"/>
    </row>
    <row r="22" spans="1:15" s="17" customFormat="1" ht="15">
      <c r="A22" s="16"/>
      <c r="E22" s="18"/>
      <c r="F22" s="47"/>
      <c r="G22" s="18"/>
      <c r="H22" s="5"/>
      <c r="I22" s="19"/>
      <c r="L22" s="20"/>
      <c r="M22" s="21" t="str">
        <f>IF(G21&gt;(2*G11),"YES","NO")</f>
        <v>NO</v>
      </c>
      <c r="N22" s="22" t="str">
        <f>IF(E21&gt;(2*E11),"EXPLANATION REQUIRED ON RESERVES TAB AS TO WHY CARRY FORWARD RESERVES ARE GREATER THAN TWICE INCOME FROM LOCAL TAXATION/LEVIES"," ")</f>
        <v> </v>
      </c>
      <c r="O22" s="28"/>
    </row>
    <row r="23" spans="5:15" ht="15.75" customHeight="1" thickBot="1">
      <c r="E23" s="5"/>
      <c r="F23" s="48"/>
      <c r="G23" s="5"/>
      <c r="H23" s="5"/>
      <c r="I23" s="6"/>
      <c r="L23" s="4"/>
      <c r="M23" s="4"/>
      <c r="O23" s="23"/>
    </row>
    <row r="24" spans="1:15" ht="19.5" customHeight="1" thickBot="1">
      <c r="A24" s="51" t="s">
        <v>9</v>
      </c>
      <c r="B24" s="51"/>
      <c r="C24" s="51"/>
      <c r="E24" s="8">
        <v>8854</v>
      </c>
      <c r="F24" s="47"/>
      <c r="G24" s="42">
        <v>11166</v>
      </c>
      <c r="H24" s="5"/>
      <c r="I24" s="6"/>
      <c r="L24" s="4"/>
      <c r="M24" s="4"/>
      <c r="N24" s="15" t="s">
        <v>12</v>
      </c>
      <c r="O24" s="23"/>
    </row>
    <row r="25" spans="5:15" ht="15.75" customHeight="1" thickBot="1">
      <c r="E25" s="5"/>
      <c r="F25" s="48"/>
      <c r="G25" s="5"/>
      <c r="H25" s="5"/>
      <c r="I25" s="6"/>
      <c r="L25" s="4"/>
      <c r="M25" s="4"/>
      <c r="O25" s="23"/>
    </row>
    <row r="26" spans="1:15" ht="29.25" customHeight="1" thickBot="1">
      <c r="A26" s="51" t="s">
        <v>8</v>
      </c>
      <c r="B26" s="51"/>
      <c r="C26" s="51"/>
      <c r="E26" s="8">
        <v>5114</v>
      </c>
      <c r="F26" s="47"/>
      <c r="G26" s="42">
        <v>5939</v>
      </c>
      <c r="H26" s="5">
        <f>G26-E26</f>
        <v>825</v>
      </c>
      <c r="I26" s="6">
        <f>IF((E26&gt;G26),(E26-G26)/E26,IF(E26&lt;G26,-(E26-G26)/E26,IF(E26=G26,0)))</f>
        <v>0.16132186155651154</v>
      </c>
      <c r="J26" s="3">
        <f>IF(E26-G26&lt;200,0,IF(E26-G26&gt;200,1,IF(E26-G26=200,1)))</f>
        <v>0</v>
      </c>
      <c r="K26" s="3">
        <f>IF(G26-E26&lt;200,0,IF(G26-E26&gt;200,1,IF(G26-E26=200,1)))</f>
        <v>1</v>
      </c>
      <c r="L26" s="4">
        <f>IF(I26&lt;0.15,0,IF(I26&gt;0.15,1,IF(I26=0.15,1)))</f>
        <v>1</v>
      </c>
      <c r="M26" s="4" t="str">
        <f>IF(I26&lt;15%,"NO","YES")</f>
        <v>YES</v>
      </c>
      <c r="N26" s="10" t="s">
        <v>41</v>
      </c>
      <c r="O26" s="13"/>
    </row>
    <row r="27" spans="5:15" ht="15.75" customHeight="1" thickBot="1">
      <c r="E27" s="5"/>
      <c r="F27" s="48"/>
      <c r="G27" s="5"/>
      <c r="H27" s="5"/>
      <c r="I27" s="6"/>
      <c r="L27" s="4"/>
      <c r="M27" s="4"/>
      <c r="O27" s="23"/>
    </row>
    <row r="28" spans="1:15" ht="19.5" customHeight="1" thickBot="1">
      <c r="A28" s="51" t="s">
        <v>6</v>
      </c>
      <c r="B28" s="51"/>
      <c r="C28" s="51"/>
      <c r="E28" s="8">
        <v>0</v>
      </c>
      <c r="F28" s="47"/>
      <c r="G28" s="42">
        <v>0</v>
      </c>
      <c r="H28" s="5">
        <f>G28-E28</f>
        <v>0</v>
      </c>
      <c r="I28" s="6">
        <f>IF((E28&gt;G28),(E28-G28)/E28,IF(E28&lt;G28,-(E28-G28)/E28,IF(E28=G28,0)))</f>
        <v>0</v>
      </c>
      <c r="J28" s="3">
        <f>IF(E28-G28&lt;100,0,IF(E28-G28&gt;100,1,IF(E28-G28=100,1)))</f>
        <v>0</v>
      </c>
      <c r="K28" s="3">
        <f>IF(G28-E28&lt;100,0,IF(G28-E28&gt;100,1,IF(G28-E28=100,1)))</f>
        <v>0</v>
      </c>
      <c r="L28" s="4">
        <f>IF(I28&lt;0.15,0,IF(I28&gt;0.15,1,IF(I28=0.15,1)))</f>
        <v>0</v>
      </c>
      <c r="M28" s="4" t="str">
        <f>IF(I28&lt;15%,"NO","YES")</f>
        <v>NO</v>
      </c>
      <c r="N28" s="10" t="str">
        <f>IF((M28="YES")*AND(J28+K28&lt;1),"Explanation not required, difference less than £200"," ")</f>
        <v> </v>
      </c>
      <c r="O28" s="13"/>
    </row>
    <row r="29" spans="9:15" ht="14.25">
      <c r="I29" s="6"/>
      <c r="L29" s="4"/>
      <c r="M29" s="4"/>
      <c r="O29" s="23"/>
    </row>
    <row r="30" ht="15">
      <c r="C30" s="11" t="s">
        <v>11</v>
      </c>
    </row>
    <row r="31" spans="16:23" ht="15" customHeight="1">
      <c r="P31" s="26"/>
      <c r="Q31" s="26"/>
      <c r="R31" s="26"/>
      <c r="S31" s="26"/>
      <c r="T31" s="26"/>
      <c r="U31" s="26"/>
      <c r="V31" s="26"/>
      <c r="W31" s="26"/>
    </row>
    <row r="32" spans="3:23" ht="15">
      <c r="C32" s="11" t="s">
        <v>13</v>
      </c>
      <c r="O32" s="26"/>
      <c r="P32" s="26"/>
      <c r="Q32" s="26"/>
      <c r="R32" s="26"/>
      <c r="S32" s="26"/>
      <c r="T32" s="26"/>
      <c r="U32" s="26"/>
      <c r="V32" s="26"/>
      <c r="W32" s="26"/>
    </row>
    <row r="34" ht="15">
      <c r="C34" s="11" t="s">
        <v>19</v>
      </c>
    </row>
  </sheetData>
  <sheetProtection/>
  <mergeCells count="11">
    <mergeCell ref="A19:C19"/>
    <mergeCell ref="A1:L1"/>
    <mergeCell ref="A24:C24"/>
    <mergeCell ref="A26:C26"/>
    <mergeCell ref="A28:C28"/>
    <mergeCell ref="A9:C9"/>
    <mergeCell ref="A11:C11"/>
    <mergeCell ref="A13:C13"/>
    <mergeCell ref="A15:C15"/>
    <mergeCell ref="A5:I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36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/>
    </row>
    <row r="8" spans="2:4" ht="15" customHeight="1">
      <c r="B8" s="33" t="s">
        <v>28</v>
      </c>
      <c r="D8" s="33"/>
    </row>
    <row r="9" spans="2:4" ht="15">
      <c r="B9" s="33" t="s">
        <v>29</v>
      </c>
      <c r="D9" s="33"/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0</v>
      </c>
    </row>
    <row r="16" spans="1:4" ht="15">
      <c r="A16" s="30" t="s">
        <v>25</v>
      </c>
      <c r="D16" s="33"/>
    </row>
    <row r="17" ht="15">
      <c r="E17" s="32">
        <f>D16</f>
        <v>0</v>
      </c>
    </row>
    <row r="18" spans="1:6" ht="15.75" thickBot="1">
      <c r="A18" s="30" t="s">
        <v>26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NPC Clerk</cp:lastModifiedBy>
  <cp:lastPrinted>2020-05-30T22:04:26Z</cp:lastPrinted>
  <dcterms:created xsi:type="dcterms:W3CDTF">2012-07-11T10:01:28Z</dcterms:created>
  <dcterms:modified xsi:type="dcterms:W3CDTF">2021-06-03T18:10:13Z</dcterms:modified>
  <cp:category/>
  <cp:version/>
  <cp:contentType/>
  <cp:contentStatus/>
</cp:coreProperties>
</file>